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" reservationPassword="0"/>
  <workbookPr/>
  <bookViews>
    <workbookView xWindow="240" yWindow="120" windowWidth="14940" windowHeight="9225" activeTab="0"/>
  </bookViews>
  <sheets>
    <sheet name="Rekapitulace" sheetId="1" r:id="rId1"/>
    <sheet name="SO 14-01" sheetId="2" r:id="rId2"/>
  </sheets>
  <definedNames/>
  <calcPr/>
  <webPublishing/>
</workbook>
</file>

<file path=xl/sharedStrings.xml><?xml version="1.0" encoding="utf-8"?>
<sst xmlns="http://schemas.openxmlformats.org/spreadsheetml/2006/main" count="805" uniqueCount="303">
  <si>
    <t>Aspe</t>
  </si>
  <si>
    <t>Soupis objektů s DPH</t>
  </si>
  <si>
    <t>5113520008</t>
  </si>
  <si>
    <t>Rekonstrukce Negrelliho viaduktu</t>
  </si>
  <si>
    <t>ZŘ</t>
  </si>
  <si>
    <t/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</si>
  <si>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</si>
  <si>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</si>
  <si>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</si>
  <si>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</si>
  <si>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</si>
  <si>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</si>
  <si>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</si>
  <si>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</si>
  <si>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E.1.4</t>
  </si>
  <si>
    <t>Mosty, propustky, zdi</t>
  </si>
  <si>
    <t xml:space="preserve">  SO 14-01</t>
  </si>
  <si>
    <t>Oprava opěrné zdi podél ulice Pernerova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</si>
  <si>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</si>
  <si>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</si>
  <si>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</si>
  <si>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</si>
  <si>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</si>
  <si>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</si>
  <si>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</si>
  <si>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</si>
  <si>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</si>
  <si>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</si>
  <si>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</si>
  <si>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</si>
  <si>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</si>
  <si>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</si>
  <si>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</si>
  <si>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</si>
  <si>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</si>
  <si>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</si>
  <si>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</si>
  <si>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</si>
  <si>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</si>
  <si>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</si>
  <si>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</si>
  <si>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</si>
  <si>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</si>
  <si>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</si>
  <si>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</si>
  <si>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14-01</t>
  </si>
  <si>
    <t>SD</t>
  </si>
  <si>
    <t>0</t>
  </si>
  <si>
    <t>Všeobecné konstrukce a práce:</t>
  </si>
  <si>
    <t>P</t>
  </si>
  <si>
    <t>1</t>
  </si>
  <si>
    <t>02711R</t>
  </si>
  <si>
    <t>DOPRAVNĚ INŽENÝRSKÁ OPATŘENÍ PRO OPRAVU ZDI - KOMPLETNÍ DOPRAVNÍ ZNAČENÍ VČETNĚ INSTALACE, DEMONTÁŽE A PRONÁJMU, VČETNĚ PROJEDNÁNÍ A NÁVRHU</t>
  </si>
  <si>
    <t>SOUBOR</t>
  </si>
  <si>
    <t>R</t>
  </si>
  <si>
    <t>PP</t>
  </si>
  <si>
    <t>VV</t>
  </si>
  <si>
    <t>TS</t>
  </si>
  <si>
    <t>položka zahrnuje kompletní dopravní značení včetně instalace, demontáže, pronájmu, včetně návrhu a projednání</t>
  </si>
  <si>
    <t>02730R1</t>
  </si>
  <si>
    <t>POMOC PRÁCE ZŘÍZ NEBO ZAJIŠŤ OCHRANU INŽENÝRSKÝCH SÍTÍ</t>
  </si>
  <si>
    <t>zahrnuje veškeré náklady spojené s objednatelem požadovanými zařízeními</t>
  </si>
  <si>
    <t>02730R2</t>
  </si>
  <si>
    <t>POMOC PRÁCE ZŘÍZ NEBO ZAJIŠŤ OCHRANU INŽENÝRSKÝCH SÍTÍ - odpojení sítí bez zjištěného majitele</t>
  </si>
  <si>
    <t>V rámci této položky bude provedeno proměření a následné odstranění inženýrských sítí umístěných na mostě, ke kterým není možní dohledat správce. Položka zahrnuje kompletní dodávku: příjezd technika, proměření, odstranění, atp.</t>
  </si>
  <si>
    <t>4</t>
  </si>
  <si>
    <t>02851R101</t>
  </si>
  <si>
    <t>PRŮZKUMNÉ PRÁCE DIAGNOSTIKY KONSTRUKCÍ NA POVRCHU - DOPLŇKOVÝ RESTAURÁTORSKÝ PRŮZKUM BĚHEM PROVÁDĚNÍ</t>
  </si>
  <si>
    <t>Pro v době zpracování projektu stavby neodhalené plochy bude během provádění zpracován doplňkový restaurátorský průzkum během stavby; tento je součástí rozpočtu předmětného SO. Součástí doplňkového restaurátorského průzkumu budou plochy dříků pilířů pod terénem.</t>
  </si>
  <si>
    <t>5</t>
  </si>
  <si>
    <t>02851R201</t>
  </si>
  <si>
    <t>PRŮZKUMNÉ PRÁCE DIAGNOSTIKY KONSTRUKCÍ NA POVRCHU - DOPLŇKOVÁ DIAGNOSTIKA ZDIVA KLENEB BĚHEM PROVÁDĚNÍ</t>
  </si>
  <si>
    <t>KUS</t>
  </si>
  <si>
    <t>Doplňková diagnostika zdiva kleneb během provádění, na základě které bude detailně učen sanační postup pro jednotlivý zdící prvek (sanace, náhrada). Průzkum bude proveden po očištění povrchu. V rámci provádění bude kombinací destruktivních a nedestruktivních metod určen sanační zásah pro každý jednotlivý zdící prvek. V případě cihel bude určena hloubka výměny. Rozsah odpovídá plnění v části B.14.17 a popisu v TZ.</t>
  </si>
  <si>
    <t>6</t>
  </si>
  <si>
    <t>02911R</t>
  </si>
  <si>
    <t>OSTATNÍ POŽADAVKY - GEODETICKÉ ZAMĚŘENÍ</t>
  </si>
  <si>
    <t>zahrnuje veškeré náklady spojené s objednatelem požadovanými pracemi</t>
  </si>
  <si>
    <t>10</t>
  </si>
  <si>
    <t>Zemní práce:</t>
  </si>
  <si>
    <t>7</t>
  </si>
  <si>
    <t>112011R209cs</t>
  </si>
  <si>
    <t>KÁCENÍ STROMŮ D KMENE DO 0,5M S ODSTRANĚNÍM PAŘEZŮ, ODVOZ DO 1KM, VČ. POPLATKU ZA SKLÁDKU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</si>
  <si>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</si>
  <si>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8</t>
  </si>
  <si>
    <t>112019R209k</t>
  </si>
  <si>
    <t>KÁCENÍ STROMŮ D KMENE DO 0,5M S ODSTRAN.PAŘEZŮ, PŘÍPLATEK ZA DALŠÍ 1KM</t>
  </si>
  <si>
    <t>T</t>
  </si>
  <si>
    <t>odvoz suti nebo odpadu na vzdálenost dalšího i započatého kilometru</t>
  </si>
  <si>
    <t>9</t>
  </si>
  <si>
    <t>113138</t>
  </si>
  <si>
    <t>ODSTRANĚNÍ KRYTU VOZOVEK A CHODNÍKŮ S ASFALT POJIVEM, ODVOZ DO 20KM</t>
  </si>
  <si>
    <t>M3</t>
  </si>
  <si>
    <t>OTSKP19</t>
  </si>
  <si>
    <t>1: odstranění krytu v tl. 50mm; 0,05*(51,0*3,5+5,0*7,5)=10,8m3</t>
  </si>
  <si>
    <t>Položka obsahuje veškerou manipulaci s vybouranou sutí a s vybouranými hmotami vč. uložení na skládku a poplatku za skládku (pokud zadávací dokumentace nestanoví jinak). Měří se v m3 vybouraných hmot ve stavu před vybouráním.</t>
  </si>
  <si>
    <t>113328</t>
  </si>
  <si>
    <t>ODSTRAN PODKL VOZOVEK A CHODNÍKŮ Z KAMENIVA NESTMEL, ODVOZ DO 20KM</t>
  </si>
  <si>
    <t>1: odkopání konstrukčních vrstev chodníku v tl. 50 cm; 0,5*(51,0*3,5+5,0*7,5)=43,2m3</t>
  </si>
  <si>
    <t>11</t>
  </si>
  <si>
    <t>131738R209cs</t>
  </si>
  <si>
    <t>HLOUBENÍ JAM ZAPAŽ I NEPAŽ TŘ. I, ODVOZ DO 20KM, VČ. POPLATKU ZA SKLÁDKU - ruční výkop</t>
  </si>
  <si>
    <t>Ruční výkop 
1: výkop okolo soklu levá část; 32*1*1=32 m3 
2: výkop okolo soklu pravá část; 91*1*1=91 m3 
3: výkop za opěrnou zdí; (32+36)*1,2*1=81,6 m3 
4: výkop pro vsakovací jímku; 1,5*1,5*2,5=5,6 m3 
5: výkop pro drenáž ke vsak. jímce; 3,0*1,0*1,0=3,0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</si>
  <si>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zahrnuje uložení zeminy (na skládku, do násypu) a poplatky za skládku.</t>
  </si>
  <si>
    <t>12</t>
  </si>
  <si>
    <t>171303</t>
  </si>
  <si>
    <t>ULOŽENÍ SYPANINY DO NÁSYPŮ V AKTIV ZÓNĚ SE ZHUT DO 100% PS</t>
  </si>
  <si>
    <t>1: nové konstrukční vrstvy chodníku v tl. 35 cm; 0,35*(51,0*3,5+5,0*7,5)=43,2m3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</si>
  <si>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</si>
  <si>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</si>
  <si>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17411R</t>
  </si>
  <si>
    <t>ZÁSYP JAM A RÝH hubeným betonem</t>
  </si>
  <si>
    <t>1: výkop okolo soklu levá část; 32*1*1=32 m3 
2: výkop okolo soklu pravá část; 91*1*1=91 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</si>
  <si>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</si>
  <si>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</si>
  <si>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17481</t>
  </si>
  <si>
    <t>ZÁSYP JAM A RÝH Z NAKUPOVANÝCH MATERIÁLŮ</t>
  </si>
  <si>
    <t>1: zásyp vsakovací jímky ze štěrku fr. 32/63 
2: 1,5*1,5*2,5=5,6 m3 
3: zásyp výkopu za opěrnou zdí štěrkodrtí 4/16mm; (32+36)*1,2*1=81,6 m3 
4: zásyp rýhy pro drenáž štěrkodrtí 4/16mm; 3,0*1,0*1,0=3,0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</si>
  <si>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</si>
  <si>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</si>
  <si>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18110</t>
  </si>
  <si>
    <t>ÚPRAVA PLÁNĚ SE ZHUTNĚNÍM V HORNINĚ TŘ. I</t>
  </si>
  <si>
    <t>M2</t>
  </si>
  <si>
    <t>1: 51,0*3,5+5,0*7,5=216m2</t>
  </si>
  <si>
    <t>položka zahrnuje úpravu pláně včetně vyrovnání výškových rozdílů. Míru zhutnění určuje projekt.</t>
  </si>
  <si>
    <t>20</t>
  </si>
  <si>
    <t>Základy:</t>
  </si>
  <si>
    <t>16</t>
  </si>
  <si>
    <t>21197R</t>
  </si>
  <si>
    <t>OPLÁŠTĚNÍ ODVODŇOVACÍCH ŽEBER Z GEOTEXTILIE 800g/m2 - jímka</t>
  </si>
  <si>
    <t>geotextilie; 1,5*1,5+4*2,5*1,5=17,3 m2</t>
  </si>
  <si>
    <t>Položka zahrnuje veškerý materiál, výrobky a polotovary, včetně mimostaveništní a vnitrostaveništní dopravy (rovněž přesuny), včetně naložení a složení, případně s uložením</t>
  </si>
  <si>
    <t>17</t>
  </si>
  <si>
    <t>261513</t>
  </si>
  <si>
    <t>VRTY PRO KOTVENÍ A INJEKTÁŽ TŘ V NA POVRCHU D DO 25MM</t>
  </si>
  <si>
    <t>M</t>
  </si>
  <si>
    <t>1: vrty helikální výztuž - přizdívka levá část; 32*6*13,3/2/0,3*0,5=2128m 
2: vrty helikální výztuž - přizdívka pravá část; 91*6*13,3/2/0,3*0,5=6051,5m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</si>
  <si>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</si>
  <si>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18</t>
  </si>
  <si>
    <t>261515</t>
  </si>
  <si>
    <t>VRTY PRO KOTVENÍ A INJEKTÁŽ NA POVRCHU TŘ. V D DO 50MM</t>
  </si>
  <si>
    <t>1: VIZ VÝKRES INJEKTÁŽE; 1183+3080+1358=5621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</si>
  <si>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</si>
  <si>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19</t>
  </si>
  <si>
    <t>26154</t>
  </si>
  <si>
    <t>VRTY PRO KOTVENÍ, INJEKTÁŽ A MIKROPILOTY NA POVRCHU TŘ. V D DO 200MM</t>
  </si>
  <si>
    <t>1: HORNÍ ŘADA DRENÁŽNÍCH VRTŮ D1-D27; 27*3=81m 
2:SPODNÍ ŘADA DRENÁŽNÍCH VRTŮ D27-D54; 27*3,5=94,5m</t>
  </si>
  <si>
    <t>281611</t>
  </si>
  <si>
    <t>INJEKTOVÁNÍ NÍZKOTLAKÉ Z CEMENTOVÝCH POJIV NA POVRCHU</t>
  </si>
  <si>
    <t>1: strana levá - mezerovitost 30%; 7,5*1,5*31*0,3=104,6m3 
2: strana pravá - mezerovitost 30%; 91*7,5*1,5*0,3=307,2m3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</si>
  <si>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</t>
  </si>
  <si>
    <t>21</t>
  </si>
  <si>
    <t>289324</t>
  </si>
  <si>
    <t>STŘÍKANÝ ŽELEZOBETON DO C25/30</t>
  </si>
  <si>
    <t>1: stěna levá; 31*5,7*0,15=26,04m3 
2: stěna pravá; 91,0*5,7*0,15=77,81m3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</si>
  <si>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</si>
  <si>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22</t>
  </si>
  <si>
    <t>289368</t>
  </si>
  <si>
    <t>VÝZTUŽ STŘÍKANÉHO BETONU ZE SVAŘ SÍTÍ</t>
  </si>
  <si>
    <t>1: stěna levá; 31*5,7* 8Kg/m2 *1,2*2=3393Kg 
2: stěna pravá; 87*5,5* 8Kg/m2 * 1,2 * 2 =9187kg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</si>
  <si>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 (provedení vrtu, dodání a vsunutí kotvičky, její zalepení předepsaným pojivem),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</si>
  <si>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30</t>
  </si>
  <si>
    <t>Svislé konstrukce:</t>
  </si>
  <si>
    <t>23</t>
  </si>
  <si>
    <t>31721R04</t>
  </si>
  <si>
    <t>ŘÍMSY Z KAMENE A LOMOVÝCH VÝROBKŮ</t>
  </si>
  <si>
    <t>1: přezdění kamenů římsy 75%; (32+36)*(0,3*0,9)*0,75=13,77m3 
2:  
přezdění krycích desek 75%;  (32+36)*(0,15*0,7)*0,75=5,355m3</t>
  </si>
  <si>
    <t>– příprava pracoviště, přenášení potřebného materiálu a prostředků v rámci pracoviště     
– kontrola připravenosti prostoru a podkladu pro uložení kamenných dílců    
– zajištění a dovoz materiálů ( vč. spojovacích materiálů ), materiálu na podepření dílců ( vč. lešení ), včetně vnitrostaveništní dopravy    
– osazení dílců, jejich vyrovnání, spojení, podlití, spárování   
– všechny potřebné pomůcky, stroje, nářadí a pomocný materiál</t>
  </si>
  <si>
    <t>24</t>
  </si>
  <si>
    <t>33323R1</t>
  </si>
  <si>
    <t>Výměna degradovaných cihel na svislých plochách do hloubky 15cm - včetně vodorovné výztuže spár a vodorovného přikotvení</t>
  </si>
  <si>
    <t>Cihly lícové, pevnost 60MPa, nasákavost do 7%, mrazuvzdornost F100 
Malta vápenocementová, pevnost 20 Mpa, barevný odstín dle spárování NeVi 
V každé liché spáře budou podélně umístěny dva pruty helikální výztuže průměru 6mm - 13,3m/m2 
V každé sudé spáře bude přizdívka kotvena po 300mm do stávajícího zdiva - délka kotvy 700mm - 15,2m/m2 
1: přizdívka levá část; 32*6=192 m2 
2: přizdívka pravá část; 91*6*=546 m2</t>
  </si>
  <si>
    <t>dle postupu uvedeného v TZ, Kompletní dodávka včetně zdících prvků, malty, výztuže spár, kotvení a případné aktivované malty pro hloubkové spárování obnaženého zdiva.   
"včetně všech kompletních souvisejících pracovních prostředků a postupů"</t>
  </si>
  <si>
    <t>40</t>
  </si>
  <si>
    <t>Vodorovné konstrukce:</t>
  </si>
  <si>
    <t>25</t>
  </si>
  <si>
    <t>451313</t>
  </si>
  <si>
    <t>PODKLADNÍ A VÝPLŇOVÉ VRSTVY Z PROSTÉHO BETONU C16/20</t>
  </si>
  <si>
    <t>spádový beton pod drenáž: (36+32)*0,5*0,2=6,8m3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</si>
  <si>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</si>
  <si>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26</t>
  </si>
  <si>
    <t>45160</t>
  </si>
  <si>
    <t>PODKL A VÝPLŇ VRSTVY Z MEZEROVITÉHO BETONU</t>
  </si>
  <si>
    <t>1: obsyp drenáže  v tl. 200 mm; 
2: 78*0,2*0,3=4,7 m3 
3: zásyp výkopu po napojení drenáže 15 m3</t>
  </si>
  <si>
    <t>Položka zahrnuje veškerý materiál, výrobky a polotovary, včetně mimostaveništní a vnitrostaveništní dopravy (rovněž přesuny), včetně naložení a složení, případně s uložením.</t>
  </si>
  <si>
    <t>50</t>
  </si>
  <si>
    <t>Komunikace:</t>
  </si>
  <si>
    <t>27</t>
  </si>
  <si>
    <t>56333</t>
  </si>
  <si>
    <t>VOZOVKOVÉ VRSTVY ZE ŠTĚRKODRTI TL. DO 150MM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</si>
  <si>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</si>
  <si>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28</t>
  </si>
  <si>
    <t>572123</t>
  </si>
  <si>
    <t>INFILTRAČNÍ POSTŘIK Z EMULZE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</si>
  <si>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</si>
  <si>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29</t>
  </si>
  <si>
    <t>572214</t>
  </si>
  <si>
    <t>SPOJOVACÍ POSTŘIK Z MODIFIK EMULZE DO 0,5KG/M2</t>
  </si>
  <si>
    <t>574B21</t>
  </si>
  <si>
    <t>ASFALTOVÝ BETON PRO OBRUSNÉ VRSTVY MODIFIK ACO 8 TL. 30MM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</si>
  <si>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</si>
  <si>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31</t>
  </si>
  <si>
    <t>574F76</t>
  </si>
  <si>
    <t>ASFALTOVÝ BETON PRO PODKLADNÍ VRSTVY MODIFIK ACP 16+, 16S TL. 80MM</t>
  </si>
  <si>
    <t>60</t>
  </si>
  <si>
    <t>Úpravy povrchu:</t>
  </si>
  <si>
    <t>32</t>
  </si>
  <si>
    <t>626112R</t>
  </si>
  <si>
    <t>KONSOLIDACE 2 - plošné zpevnění napouštěním organokřemičitou látkou, - doplnění chybějících částí povrchů umělým kamenem</t>
  </si>
  <si>
    <t>1: sokl včetně odkopu do 1m levá část 67%; 32*1,5*0,67=32,16m2 
2: sokl včetně odkopu do 1m pravá část 67%; 91*1,5*0,67=91,455 m2 
3: kamenná římsa levá část 75%; 32*1,8*0,75=43,2m2 
4: krycí kamenná stříška levá část 75%; 32*1,2*0,75=28,8m2 
5: kamenné nároží; 12*0,9=10,8m2 
6: kamenná římsa pravá část 75%; 36*1,8*0,75=48,6m2 
7: krycí kamenná stříška pravá část 75%; 36*1,2*0,75=32,4m2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</si>
  <si>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  
viz TZ a příloha 301  
- "včetně všech kompletních souvisejících pracovních prostředků a postupů (odstranění původního kamene, opracování, manipulace, osazení a spárování...)"</t>
  </si>
  <si>
    <t>711</t>
  </si>
  <si>
    <t>Izolace proti vodě:</t>
  </si>
  <si>
    <t>33</t>
  </si>
  <si>
    <t>711001R</t>
  </si>
  <si>
    <t>Izolace rubu zdi z natavovaných pásů včetně přípravy podkladu</t>
  </si>
  <si>
    <t>Vyrovnávací cementová stěrka (případně vápenná omítka na opukové zdivo) v tl. 80mm vyztužená kari sítí  6/6 - 100/100 mm kotvená trny  prof. 8mm - 9ks/m2 
Natavované asfaltové pásy  s ochranou z geotextilie min. 800g/m2 a také nopovou fólií kotvenou podélným páskem z austenitické nerezové oceli kvality A2 tloušťky 5mm a šířky 40 mm 
Konkrétní hydroizolační systém musí být opatřen doporučením vydaným SŽDC. 
1: (32+36)*2=136m2</t>
  </si>
  <si>
    <t>34</t>
  </si>
  <si>
    <t>711001R2091bR</t>
  </si>
  <si>
    <t>Izolace z natavovaných asf. pásů podél drenáže</t>
  </si>
  <si>
    <t>dno žlabu: (32+36)*1=68m2</t>
  </si>
  <si>
    <t>80</t>
  </si>
  <si>
    <t>Trubní vedení:</t>
  </si>
  <si>
    <t>35</t>
  </si>
  <si>
    <t>87527R</t>
  </si>
  <si>
    <t>VYSTROJENÍ DRENÁŽNÍCH VRTŮ VČETNĚ INJEKTÁŽE PRO UTĚSNĚNÍ TRUBKY V DŘÍKU ZDI</t>
  </si>
  <si>
    <t>[bez vazby na CS]</t>
  </si>
  <si>
    <t>položka zahrnuje kompletní dodávku materiálu včetně injektážních prací</t>
  </si>
  <si>
    <t>36</t>
  </si>
  <si>
    <t>87533</t>
  </si>
  <si>
    <t>POTRUBÍ DREN Z TRUB PLAST DN DO 150MM</t>
  </si>
  <si>
    <t>napojení potrubí na drenáže NeVi 
1: potrubí levá část; 37m 
2: potrubí pravá část; 41m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</si>
  <si>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</si>
  <si>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90</t>
  </si>
  <si>
    <t>Ostatní konstrukce a práce:</t>
  </si>
  <si>
    <t>37</t>
  </si>
  <si>
    <t>901R</t>
  </si>
  <si>
    <t>Demontáž a zpětná montáž plechového oplocení - dle TZ</t>
  </si>
  <si>
    <t>Demontáž výplní a sloupků 
Uskladnění 
Zpětná montáž sloupků a výplní oplocení včetně PKO</t>
  </si>
  <si>
    <t>38</t>
  </si>
  <si>
    <t>902R</t>
  </si>
  <si>
    <t>Sanace chrličů - (dodávka a montáž nových chrličů dle stávajích z pískovcového kamene)</t>
  </si>
  <si>
    <t>KS</t>
  </si>
  <si>
    <t>1: levá strana 2ks 
2: pravá strana 6ks</t>
  </si>
  <si>
    <t>39</t>
  </si>
  <si>
    <t>903R</t>
  </si>
  <si>
    <t>Hydrofobizace cihelného a kamenného zdiva nátěrem ochranným</t>
  </si>
  <si>
    <t>1: 55*6=330m2</t>
  </si>
  <si>
    <t>904R</t>
  </si>
  <si>
    <t>Antigrafiti nátěr cihelného a kamenného zdiva</t>
  </si>
  <si>
    <t>1: 55*4=220m2</t>
  </si>
  <si>
    <t>41</t>
  </si>
  <si>
    <t>905R</t>
  </si>
  <si>
    <t>Hřebíky kompletní - vrt průměru minimálně 46 mm délky 8, 7, nebo 6m dle PD s výstrojí T40/20 ZN+Epoxid včetně injektáže kořene cementem 32,5 R (včetně</t>
  </si>
  <si>
    <t>1: stěna levá a pravá dle výkresové dokumentace; 1836m</t>
  </si>
  <si>
    <t>42</t>
  </si>
  <si>
    <t>938452R4</t>
  </si>
  <si>
    <t>ČIŠTĚNÍ 4 - mytí horkou vodou (60-80 stupňů C, 100-160 bar), odstranění graffiti, - lokální otryskávání voda+abrazivo (živec)</t>
  </si>
  <si>
    <t>1: sokl včetně odkopu do 1m levá část; 32*1,5=48 m2 
2: sokl včetně odkopu do 1m pravá část; 91*1,5=136,5 m2 
3: kamenná římsa levá část; 32*1,8=57,6m2 
4: krycí kamenná stříška levá část; 32*1,2=38,4m2 
5: kamenné nároží 90%; 12=12m2 
6: kamenná římsa pravá část; 36*1,8=64,8m2 
7: krycí kamenná stříška pravá část; 36*1,2=43,2m2</t>
  </si>
  <si>
    <t>položka zahrnuje očištění předepsaným způsobem včetně odklizení vzniklého odpadu  
položka zahrnuje:  
potřebná lešení a podpěrné konstrukce  
viz TZ a příloha 301  
"včetně všech kompletních souvisejících pracovních prostředků a postupů"</t>
  </si>
  <si>
    <t>43</t>
  </si>
  <si>
    <t>938452R5</t>
  </si>
  <si>
    <t>ODSOLOVÁNÍ - 2x mytí horkou vodou (60-80 stupňů C, 100-160 bar), lokální otryskávání voda+abrazivo - (živec), 2x zábal buničinový</t>
  </si>
  <si>
    <t>44</t>
  </si>
  <si>
    <t>94190</t>
  </si>
  <si>
    <t>LEHKÉ PRACOVNÍ LEŠENÍ DO 1,5 KPA</t>
  </si>
  <si>
    <t>M3OP</t>
  </si>
  <si>
    <t>Pro injektáž zdiva 
1: lešení levá část; 8*32*1=256 m3 
2: lešení pravá část; 91*8*1=728 m3</t>
  </si>
  <si>
    <t>Položka zahrnuje dovoz, montáž, údržbu, opotřebení (nájemné), demontáž, konzervaci, odvoz.</t>
  </si>
  <si>
    <t>45</t>
  </si>
  <si>
    <t>94290R</t>
  </si>
  <si>
    <t>TĚŽKÉ PRACOVNÍ LEŠENÍ DO 3 KPA - atypické</t>
  </si>
  <si>
    <t>- přezdění kamenné římsy a krycí desky z pískovce, výměna degradovaných cihel 
 - atipické lešení se sklonem dle opěrné zdi 
 - délka pronájmu 7 měsíců 
1: lešení levá část; 8*32*1=256 m3 
2: lešení pravá část; 91*8*1=728 m3</t>
  </si>
  <si>
    <t>985223111R</t>
  </si>
  <si>
    <t>Přezdívání cihelného zdiva do aktivované malty přes 1 m3</t>
  </si>
  <si>
    <t>Cihly lícové, pevnost 60MPa, nasákavost do 7%, mrazuvzdornost F100 
Malta vápenocementová, pevnost 20 Mpa, barevný odstín dle spárování NeVi 
1: přezdění cihlového zábradlí levá část; 0,6*1,3*32=24,96m3 
2: přezdění cihlového zábradlí pravá část; 0,6*1,3*36=28,08m3</t>
  </si>
  <si>
    <t>položka zahrnuje:  
potřebná lešení a podpěrné konstrukce  
viz TZ a příloha 301  
"včetně všech kompletních souvisejících pracovních prostředků a postupů"</t>
  </si>
  <si>
    <t>51</t>
  </si>
  <si>
    <t>985223210R2</t>
  </si>
  <si>
    <t>VÝMĚNY - PILÍŘ Přezdívání kamenného zdiva do aktivované malty do 1 m3</t>
  </si>
  <si>
    <t>1: výměna kamenů římsy 25%; (32+36)*(0,3*0,9)*0,25=4,59m3 
2: výměna krycích desek 25%;  (32+36)*(0,15*0,7)*0,25=1,785m3 
5: nárožní kamen 10%; 12*0,1*0,3=0,36m3 
6: výměna při restaurování 30%; 287,415*0,3*0,3=25,867m3</t>
  </si>
  <si>
    <t>položka zahrnuje:  
potřebná lešení a podpěrné konstrukce  
viz TZ a příloha 301  
- "včetně všech kompletních souvisejících pracovních prostředků a postupů (odstranění původního kamene, opracování, manipulace, osazení a spárování...)"</t>
  </si>
  <si>
    <t>96</t>
  </si>
  <si>
    <t>Bourání a demontáže:</t>
  </si>
  <si>
    <t>46</t>
  </si>
  <si>
    <t>966131R</t>
  </si>
  <si>
    <t>BOURÁNÍ KONSTRUKCÍ Z KAMENE NA MC S ODVOZEM DO 1KM</t>
  </si>
  <si>
    <t>opatrné rozebrání kamenů římsy a krycí desky s odvozem do 1km pro opětovné použití 
1: přezdění kamenů římsy 75%; (32+36)*(0,3*0,9)*0,75=13,77m3 
2:  
přezdění krycích desek 75%;  (32+36)*(0,15*0,7)*0,75=5,355m3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</si>
  <si>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</si>
  <si>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47</t>
  </si>
  <si>
    <t>966138R209cs</t>
  </si>
  <si>
    <t>BOURÁNÍ KONSTRUKCÍ Z KAMENE NA MC S ODVOZEM DO 20KM, VČ. POPLATKU ZA SKLÁDKU</t>
  </si>
  <si>
    <t>Lokální vybourání nevyhovujících kamenů na základě restaurátorského průzkumu a diagnostiky zdiva 
1: výměna kamenů římsy 25%; (32+36)*(0,3*0,9)*0,25=4,59m3 
2:  
výměna krycích desek 25%;  (32+36)*(0,15*0,7)*0,25=1,785m3 
3: soklové zdivo levá zeď (33%); 32*(1+0,5)/3*0,3 
=4,8m3 
4: soklové zdivo pravá zeď (33%); 91*(1+0,5)/3*0,3 
=13,65m3 
5: nárožní kamen 10%; 12*0,1*0,3=0,36m3</t>
  </si>
  <si>
    <t>položka zahrnuje:  
- rozbourání konstrukce bez ohledu na použitou technologii  
- veškeré pomocné konstrukce (lešení a pod.)  
- veškerou manipulaci s vybouranou sutí a hmotami včetně uložení na skládku. Zahrnuje poplatek za skládku.  
- veškeré další práce plynoucí z technologického předpisu a z platných předpisů</t>
  </si>
  <si>
    <t>48</t>
  </si>
  <si>
    <t>966148R209cs</t>
  </si>
  <si>
    <t>BOURÁNÍ KONSTRUKCÍ Z CIHEL A TVÁRNIC S ODVOZEM DO 20KM, VČ. POPLATKU ZA SKLÁDKU</t>
  </si>
  <si>
    <t>Ruční bourání cihelného líce opěrné zdi, tl. 300 mm 
1: bourání pod úl. prahem levá část; 6*32*0,3=57,6 m3 
2: bourání pod úl. prahem pravá část; 91*6*0,3=163,8 m3 
3: bourání cihlového zábradlí levá část; 0,6*1,3*32=24,96m3 
4: bourání cihlového zábradlí pravá část; 0,6*1,3*36=28,08m3</t>
  </si>
  <si>
    <t>položka zahrnuje:  
- rozbourání konstrukce bez ohledu na použitou technologii  
- veškeré pomocné konstrukce (lešení a pod.)  
- veškerou manipulaci s vybouranou sutí a hmotami včetně uložení na skládku. Zahrnuje poplatek za skládku.  
- veškeré další práce plynoucí z technologického předpisu a z platných předpisů</t>
  </si>
  <si>
    <t>49</t>
  </si>
  <si>
    <t>966158R209cs</t>
  </si>
  <si>
    <t>BOURÁNÍ KONSTRUKCÍ Z PROST BETONU S ODVOZEM DO 20KM, VČ. POPLATKU ZA SKLÁDKU</t>
  </si>
  <si>
    <t>1: bourání betonu, mezerovitý beton za rubem opěry mostu SO 14-01: 
2: 2,5*1,5*4=15 m3 
3: včetně odvozu a likvidace na skládce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</si>
</sst>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</f>
      </c>
    </row>
    <row r="7" spans="2:3" ht="12.75" customHeight="1">
      <c r="B7" s="8" t="s">
        <v>7</v>
      </c>
      <c s="10">
        <f>0+E10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14-01'!K8+'SO 14-01'!M8</f>
      </c>
      <c s="14">
        <f>C11*0.21</f>
      </c>
      <c s="14">
        <f>C11+D11</f>
      </c>
      <c s="13">
        <f>'SO 14-01'!T7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COUNTIFS(L8:L220,"=0",A8:A220,"P")+COUNTIFS(L8:L220,"",A8:A220,"P")+SUM(Q8:Q220)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0+J9+J34+J71+J100+J109+J118+J139+J144+J153+J162+J207</f>
      </c>
      <c s="29">
        <f>0+K9+K34+K71+K100+K109+K118+K139+K144+K153+K162+K207</f>
      </c>
      <c s="29">
        <f>0+L9+L34+L71+L100+L109+L118+L139+L144+L153+L162+L207</f>
      </c>
      <c s="29">
        <f>0+M9+M34+M71+M100+M109+M118+M139+M144+M153+M162+M207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25.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61</v>
      </c>
    </row>
    <row r="18" spans="1:16" ht="25.5">
      <c r="A18" t="s">
        <v>49</v>
      </c>
      <c s="34" t="s">
        <v>26</v>
      </c>
      <c s="34" t="s">
        <v>62</v>
      </c>
      <c s="35" t="s">
        <v>5</v>
      </c>
      <c s="6" t="s">
        <v>63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38.25">
      <c r="A21" t="s">
        <v>57</v>
      </c>
      <c r="E21" s="39" t="s">
        <v>64</v>
      </c>
    </row>
    <row r="22" spans="1:16" ht="25.5">
      <c r="A22" t="s">
        <v>49</v>
      </c>
      <c s="34" t="s">
        <v>65</v>
      </c>
      <c s="34" t="s">
        <v>66</v>
      </c>
      <c s="35" t="s">
        <v>5</v>
      </c>
      <c s="6" t="s">
        <v>67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51">
      <c r="A25" t="s">
        <v>57</v>
      </c>
      <c r="E25" s="39" t="s">
        <v>68</v>
      </c>
    </row>
    <row r="26" spans="1:16" ht="25.5">
      <c r="A26" t="s">
        <v>49</v>
      </c>
      <c s="34" t="s">
        <v>69</v>
      </c>
      <c s="34" t="s">
        <v>70</v>
      </c>
      <c s="35" t="s">
        <v>5</v>
      </c>
      <c s="6" t="s">
        <v>71</v>
      </c>
      <c s="36" t="s">
        <v>72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76.5">
      <c r="A29" t="s">
        <v>57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</v>
      </c>
      <c s="6" t="s">
        <v>76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77</v>
      </c>
    </row>
    <row r="34" spans="1:13" ht="12.75">
      <c r="A34" t="s">
        <v>46</v>
      </c>
      <c r="C34" s="31" t="s">
        <v>78</v>
      </c>
      <c r="E34" s="33" t="s">
        <v>79</v>
      </c>
      <c r="J34" s="32">
        <f>0</f>
      </c>
      <c s="32">
        <f>0</f>
      </c>
      <c s="32">
        <f>0+L35+L39+L43+L47+L51+L55+L59+L63+L67</f>
      </c>
      <c s="32">
        <f>0+M35+M39+M43+M47+M51+M55+M59+M63+M67</f>
      </c>
    </row>
    <row r="35" spans="1:16" ht="25.5">
      <c r="A35" t="s">
        <v>49</v>
      </c>
      <c s="34" t="s">
        <v>80</v>
      </c>
      <c s="34" t="s">
        <v>81</v>
      </c>
      <c s="35" t="s">
        <v>5</v>
      </c>
      <c s="6" t="s">
        <v>82</v>
      </c>
      <c s="36" t="s">
        <v>72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267.75">
      <c r="A38" t="s">
        <v>57</v>
      </c>
      <c r="E38" s="39" t="s">
        <v>83</v>
      </c>
    </row>
    <row r="39" spans="1:16" ht="25.5">
      <c r="A39" t="s">
        <v>49</v>
      </c>
      <c s="34" t="s">
        <v>84</v>
      </c>
      <c s="34" t="s">
        <v>85</v>
      </c>
      <c s="35" t="s">
        <v>5</v>
      </c>
      <c s="6" t="s">
        <v>86</v>
      </c>
      <c s="36" t="s">
        <v>87</v>
      </c>
      <c s="37">
        <v>5.6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88</v>
      </c>
    </row>
    <row r="43" spans="1:16" ht="25.5">
      <c r="A43" t="s">
        <v>49</v>
      </c>
      <c s="34" t="s">
        <v>89</v>
      </c>
      <c s="34" t="s">
        <v>90</v>
      </c>
      <c s="35" t="s">
        <v>5</v>
      </c>
      <c s="6" t="s">
        <v>91</v>
      </c>
      <c s="36" t="s">
        <v>92</v>
      </c>
      <c s="37">
        <v>10.8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93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94</v>
      </c>
    </row>
    <row r="46" spans="1:5" ht="38.25">
      <c r="A46" t="s">
        <v>57</v>
      </c>
      <c r="E46" s="39" t="s">
        <v>95</v>
      </c>
    </row>
    <row r="47" spans="1:16" ht="25.5">
      <c r="A47" t="s">
        <v>49</v>
      </c>
      <c s="34" t="s">
        <v>78</v>
      </c>
      <c s="34" t="s">
        <v>96</v>
      </c>
      <c s="35" t="s">
        <v>5</v>
      </c>
      <c s="6" t="s">
        <v>97</v>
      </c>
      <c s="36" t="s">
        <v>92</v>
      </c>
      <c s="37">
        <v>108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93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98</v>
      </c>
    </row>
    <row r="50" spans="1:5" ht="38.25">
      <c r="A50" t="s">
        <v>57</v>
      </c>
      <c r="E50" s="39" t="s">
        <v>95</v>
      </c>
    </row>
    <row r="51" spans="1:16" ht="25.5">
      <c r="A51" t="s">
        <v>49</v>
      </c>
      <c s="34" t="s">
        <v>99</v>
      </c>
      <c s="34" t="s">
        <v>100</v>
      </c>
      <c s="35" t="s">
        <v>5</v>
      </c>
      <c s="6" t="s">
        <v>101</v>
      </c>
      <c s="36" t="s">
        <v>92</v>
      </c>
      <c s="37">
        <v>213.2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76.5">
      <c r="A53" s="35" t="s">
        <v>56</v>
      </c>
      <c r="E53" s="40" t="s">
        <v>102</v>
      </c>
    </row>
    <row r="54" spans="1:5" ht="409.5">
      <c r="A54" t="s">
        <v>57</v>
      </c>
      <c r="E54" s="39" t="s">
        <v>103</v>
      </c>
    </row>
    <row r="55" spans="1:16" ht="12.75">
      <c r="A55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92</v>
      </c>
      <c s="37">
        <v>75.6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93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107</v>
      </c>
    </row>
    <row r="58" spans="1:5" ht="409.5">
      <c r="A58" t="s">
        <v>57</v>
      </c>
      <c r="E58" s="39" t="s">
        <v>108</v>
      </c>
    </row>
    <row r="59" spans="1:16" ht="12.75">
      <c r="A59" t="s">
        <v>49</v>
      </c>
      <c s="34" t="s">
        <v>109</v>
      </c>
      <c s="34" t="s">
        <v>110</v>
      </c>
      <c s="35" t="s">
        <v>5</v>
      </c>
      <c s="6" t="s">
        <v>111</v>
      </c>
      <c s="36" t="s">
        <v>92</v>
      </c>
      <c s="37">
        <v>123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112</v>
      </c>
    </row>
    <row r="62" spans="1:5" ht="229.5">
      <c r="A62" t="s">
        <v>57</v>
      </c>
      <c r="E62" s="39" t="s">
        <v>113</v>
      </c>
    </row>
    <row r="63" spans="1:16" ht="12.75">
      <c r="A63" t="s">
        <v>49</v>
      </c>
      <c s="34" t="s">
        <v>114</v>
      </c>
      <c s="34" t="s">
        <v>115</v>
      </c>
      <c s="35" t="s">
        <v>5</v>
      </c>
      <c s="6" t="s">
        <v>116</v>
      </c>
      <c s="36" t="s">
        <v>92</v>
      </c>
      <c s="37">
        <v>90.2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93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51">
      <c r="A65" s="35" t="s">
        <v>56</v>
      </c>
      <c r="E65" s="40" t="s">
        <v>117</v>
      </c>
    </row>
    <row r="66" spans="1:5" ht="395.25">
      <c r="A66" t="s">
        <v>57</v>
      </c>
      <c r="E66" s="39" t="s">
        <v>118</v>
      </c>
    </row>
    <row r="67" spans="1:16" ht="12.75">
      <c r="A67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122</v>
      </c>
      <c s="37">
        <v>216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93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123</v>
      </c>
    </row>
    <row r="70" spans="1:5" ht="25.5">
      <c r="A70" t="s">
        <v>57</v>
      </c>
      <c r="E70" s="39" t="s">
        <v>124</v>
      </c>
    </row>
    <row r="71" spans="1:13" ht="12.75">
      <c r="A71" t="s">
        <v>46</v>
      </c>
      <c r="C71" s="31" t="s">
        <v>125</v>
      </c>
      <c r="E71" s="33" t="s">
        <v>126</v>
      </c>
      <c r="J71" s="32">
        <f>0</f>
      </c>
      <c s="32">
        <f>0</f>
      </c>
      <c s="32">
        <f>0+L72+L76+L80+L84+L88+L92+L96</f>
      </c>
      <c s="32">
        <f>0+M72+M76+M80+M84+M88+M92+M96</f>
      </c>
    </row>
    <row r="72" spans="1:16" ht="12.75">
      <c r="A72" t="s">
        <v>49</v>
      </c>
      <c s="34" t="s">
        <v>127</v>
      </c>
      <c s="34" t="s">
        <v>128</v>
      </c>
      <c s="35" t="s">
        <v>5</v>
      </c>
      <c s="6" t="s">
        <v>129</v>
      </c>
      <c s="36" t="s">
        <v>122</v>
      </c>
      <c s="37">
        <v>17.3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130</v>
      </c>
    </row>
    <row r="75" spans="1:5" ht="38.25">
      <c r="A75" t="s">
        <v>57</v>
      </c>
      <c r="E75" s="39" t="s">
        <v>131</v>
      </c>
    </row>
    <row r="76" spans="1:16" ht="12.75">
      <c r="A76" t="s">
        <v>49</v>
      </c>
      <c s="34" t="s">
        <v>132</v>
      </c>
      <c s="34" t="s">
        <v>133</v>
      </c>
      <c s="35" t="s">
        <v>5</v>
      </c>
      <c s="6" t="s">
        <v>134</v>
      </c>
      <c s="36" t="s">
        <v>135</v>
      </c>
      <c s="37">
        <v>8179.5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93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136</v>
      </c>
    </row>
    <row r="79" spans="1:5" ht="114.75">
      <c r="A79" t="s">
        <v>57</v>
      </c>
      <c r="E79" s="39" t="s">
        <v>137</v>
      </c>
    </row>
    <row r="80" spans="1:16" ht="12.75">
      <c r="A80" t="s">
        <v>49</v>
      </c>
      <c s="34" t="s">
        <v>138</v>
      </c>
      <c s="34" t="s">
        <v>139</v>
      </c>
      <c s="35" t="s">
        <v>5</v>
      </c>
      <c s="6" t="s">
        <v>140</v>
      </c>
      <c s="36" t="s">
        <v>135</v>
      </c>
      <c s="37">
        <v>5621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93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141</v>
      </c>
    </row>
    <row r="83" spans="1:5" ht="63.75">
      <c r="A83" t="s">
        <v>57</v>
      </c>
      <c r="E83" s="39" t="s">
        <v>142</v>
      </c>
    </row>
    <row r="84" spans="1:16" ht="25.5">
      <c r="A84" t="s">
        <v>49</v>
      </c>
      <c s="34" t="s">
        <v>143</v>
      </c>
      <c s="34" t="s">
        <v>144</v>
      </c>
      <c s="35" t="s">
        <v>5</v>
      </c>
      <c s="6" t="s">
        <v>145</v>
      </c>
      <c s="36" t="s">
        <v>135</v>
      </c>
      <c s="37">
        <v>175.5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93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146</v>
      </c>
    </row>
    <row r="87" spans="1:5" ht="63.75">
      <c r="A87" t="s">
        <v>57</v>
      </c>
      <c r="E87" s="39" t="s">
        <v>142</v>
      </c>
    </row>
    <row r="88" spans="1:16" ht="12.75">
      <c r="A88" t="s">
        <v>49</v>
      </c>
      <c s="34" t="s">
        <v>125</v>
      </c>
      <c s="34" t="s">
        <v>147</v>
      </c>
      <c s="35" t="s">
        <v>5</v>
      </c>
      <c s="6" t="s">
        <v>148</v>
      </c>
      <c s="36" t="s">
        <v>92</v>
      </c>
      <c s="37">
        <v>411.8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93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149</v>
      </c>
    </row>
    <row r="91" spans="1:5" ht="38.25">
      <c r="A91" t="s">
        <v>57</v>
      </c>
      <c r="E91" s="39" t="s">
        <v>150</v>
      </c>
    </row>
    <row r="92" spans="1:16" ht="12.75">
      <c r="A92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92</v>
      </c>
      <c s="37">
        <v>103.88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93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154</v>
      </c>
    </row>
    <row r="95" spans="1:5" ht="409.5">
      <c r="A95" t="s">
        <v>57</v>
      </c>
      <c r="E95" s="39" t="s">
        <v>155</v>
      </c>
    </row>
    <row r="96" spans="1:16" ht="12.75">
      <c r="A96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87</v>
      </c>
      <c s="37">
        <v>12.58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93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159</v>
      </c>
    </row>
    <row r="99" spans="1:5" ht="280.5">
      <c r="A99" t="s">
        <v>57</v>
      </c>
      <c r="E99" s="39" t="s">
        <v>160</v>
      </c>
    </row>
    <row r="100" spans="1:13" ht="12.75">
      <c r="A100" t="s">
        <v>46</v>
      </c>
      <c r="C100" s="31" t="s">
        <v>161</v>
      </c>
      <c r="E100" s="33" t="s">
        <v>162</v>
      </c>
      <c r="J100" s="32">
        <f>0</f>
      </c>
      <c s="32">
        <f>0</f>
      </c>
      <c s="32">
        <f>0+L101+L105</f>
      </c>
      <c s="32">
        <f>0+M101+M105</f>
      </c>
    </row>
    <row r="101" spans="1:16" ht="12.75">
      <c r="A101" t="s">
        <v>49</v>
      </c>
      <c s="34" t="s">
        <v>163</v>
      </c>
      <c s="34" t="s">
        <v>164</v>
      </c>
      <c s="35" t="s">
        <v>5</v>
      </c>
      <c s="6" t="s">
        <v>165</v>
      </c>
      <c s="36" t="s">
        <v>92</v>
      </c>
      <c s="37">
        <v>19.125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38.25">
      <c r="A103" s="35" t="s">
        <v>56</v>
      </c>
      <c r="E103" s="40" t="s">
        <v>166</v>
      </c>
    </row>
    <row r="104" spans="1:5" ht="140.25">
      <c r="A104" t="s">
        <v>57</v>
      </c>
      <c r="E104" s="39" t="s">
        <v>167</v>
      </c>
    </row>
    <row r="105" spans="1:16" ht="25.5">
      <c r="A105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122</v>
      </c>
      <c s="37">
        <v>738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02">
      <c r="A107" s="35" t="s">
        <v>56</v>
      </c>
      <c r="E107" s="40" t="s">
        <v>171</v>
      </c>
    </row>
    <row r="108" spans="1:5" ht="63.75">
      <c r="A108" t="s">
        <v>57</v>
      </c>
      <c r="E108" s="39" t="s">
        <v>172</v>
      </c>
    </row>
    <row r="109" spans="1:13" ht="12.75">
      <c r="A109" t="s">
        <v>46</v>
      </c>
      <c r="C109" s="31" t="s">
        <v>173</v>
      </c>
      <c r="E109" s="33" t="s">
        <v>174</v>
      </c>
      <c r="J109" s="32">
        <f>0</f>
      </c>
      <c s="32">
        <f>0</f>
      </c>
      <c s="32">
        <f>0+L110+L114</f>
      </c>
      <c s="32">
        <f>0+M110+M114</f>
      </c>
    </row>
    <row r="110" spans="1:16" ht="12.75">
      <c r="A110" t="s">
        <v>49</v>
      </c>
      <c s="34" t="s">
        <v>175</v>
      </c>
      <c s="34" t="s">
        <v>176</v>
      </c>
      <c s="35" t="s">
        <v>5</v>
      </c>
      <c s="6" t="s">
        <v>177</v>
      </c>
      <c s="36" t="s">
        <v>92</v>
      </c>
      <c s="37">
        <v>6.8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93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178</v>
      </c>
    </row>
    <row r="113" spans="1:5" ht="409.5">
      <c r="A113" t="s">
        <v>57</v>
      </c>
      <c r="E113" s="39" t="s">
        <v>179</v>
      </c>
    </row>
    <row r="114" spans="1:16" ht="12.75">
      <c r="A114" t="s">
        <v>49</v>
      </c>
      <c s="34" t="s">
        <v>180</v>
      </c>
      <c s="34" t="s">
        <v>181</v>
      </c>
      <c s="35" t="s">
        <v>5</v>
      </c>
      <c s="6" t="s">
        <v>182</v>
      </c>
      <c s="36" t="s">
        <v>92</v>
      </c>
      <c s="37">
        <v>19.7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93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38.25">
      <c r="A116" s="35" t="s">
        <v>56</v>
      </c>
      <c r="E116" s="40" t="s">
        <v>183</v>
      </c>
    </row>
    <row r="117" spans="1:5" ht="38.25">
      <c r="A117" t="s">
        <v>57</v>
      </c>
      <c r="E117" s="39" t="s">
        <v>184</v>
      </c>
    </row>
    <row r="118" spans="1:13" ht="12.75">
      <c r="A118" t="s">
        <v>46</v>
      </c>
      <c r="C118" s="31" t="s">
        <v>185</v>
      </c>
      <c r="E118" s="33" t="s">
        <v>186</v>
      </c>
      <c r="J118" s="32">
        <f>0</f>
      </c>
      <c s="32">
        <f>0</f>
      </c>
      <c s="32">
        <f>0+L119+L123+L127+L131+L135</f>
      </c>
      <c s="32">
        <f>0+M119+M123+M127+M131+M135</f>
      </c>
    </row>
    <row r="119" spans="1:16" ht="12.75">
      <c r="A119" t="s">
        <v>49</v>
      </c>
      <c s="34" t="s">
        <v>187</v>
      </c>
      <c s="34" t="s">
        <v>188</v>
      </c>
      <c s="35" t="s">
        <v>5</v>
      </c>
      <c s="6" t="s">
        <v>189</v>
      </c>
      <c s="36" t="s">
        <v>122</v>
      </c>
      <c s="37">
        <v>216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93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123</v>
      </c>
    </row>
    <row r="122" spans="1:5" ht="89.25">
      <c r="A122" t="s">
        <v>57</v>
      </c>
      <c r="E122" s="39" t="s">
        <v>190</v>
      </c>
    </row>
    <row r="123" spans="1:16" ht="12.75">
      <c r="A123" t="s">
        <v>49</v>
      </c>
      <c s="34" t="s">
        <v>191</v>
      </c>
      <c s="34" t="s">
        <v>192</v>
      </c>
      <c s="35" t="s">
        <v>5</v>
      </c>
      <c s="6" t="s">
        <v>193</v>
      </c>
      <c s="36" t="s">
        <v>122</v>
      </c>
      <c s="37">
        <v>216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93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123</v>
      </c>
    </row>
    <row r="126" spans="1:5" ht="89.25">
      <c r="A126" t="s">
        <v>57</v>
      </c>
      <c r="E126" s="39" t="s">
        <v>194</v>
      </c>
    </row>
    <row r="127" spans="1:16" ht="12.75">
      <c r="A127" t="s">
        <v>49</v>
      </c>
      <c s="34" t="s">
        <v>195</v>
      </c>
      <c s="34" t="s">
        <v>196</v>
      </c>
      <c s="35" t="s">
        <v>5</v>
      </c>
      <c s="6" t="s">
        <v>197</v>
      </c>
      <c s="36" t="s">
        <v>122</v>
      </c>
      <c s="37">
        <v>216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93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123</v>
      </c>
    </row>
    <row r="130" spans="1:5" ht="89.25">
      <c r="A130" t="s">
        <v>57</v>
      </c>
      <c r="E130" s="39" t="s">
        <v>194</v>
      </c>
    </row>
    <row r="131" spans="1:16" ht="12.75">
      <c r="A131" t="s">
        <v>49</v>
      </c>
      <c s="34" t="s">
        <v>161</v>
      </c>
      <c s="34" t="s">
        <v>198</v>
      </c>
      <c s="35" t="s">
        <v>5</v>
      </c>
      <c s="6" t="s">
        <v>199</v>
      </c>
      <c s="36" t="s">
        <v>122</v>
      </c>
      <c s="37">
        <v>216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93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123</v>
      </c>
    </row>
    <row r="134" spans="1:5" ht="216.75">
      <c r="A134" t="s">
        <v>57</v>
      </c>
      <c r="E134" s="39" t="s">
        <v>200</v>
      </c>
    </row>
    <row r="135" spans="1:16" ht="25.5">
      <c r="A135" t="s">
        <v>49</v>
      </c>
      <c s="34" t="s">
        <v>201</v>
      </c>
      <c s="34" t="s">
        <v>202</v>
      </c>
      <c s="35" t="s">
        <v>5</v>
      </c>
      <c s="6" t="s">
        <v>203</v>
      </c>
      <c s="36" t="s">
        <v>122</v>
      </c>
      <c s="37">
        <v>216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93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123</v>
      </c>
    </row>
    <row r="138" spans="1:5" ht="216.75">
      <c r="A138" t="s">
        <v>57</v>
      </c>
      <c r="E138" s="39" t="s">
        <v>200</v>
      </c>
    </row>
    <row r="139" spans="1:13" ht="12.75">
      <c r="A139" t="s">
        <v>46</v>
      </c>
      <c r="C139" s="31" t="s">
        <v>204</v>
      </c>
      <c r="E139" s="33" t="s">
        <v>205</v>
      </c>
      <c r="J139" s="32">
        <f>0</f>
      </c>
      <c s="32">
        <f>0</f>
      </c>
      <c s="32">
        <f>0+L140</f>
      </c>
      <c s="32">
        <f>0+M140</f>
      </c>
    </row>
    <row r="140" spans="1:16" ht="25.5">
      <c r="A140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122</v>
      </c>
      <c s="37">
        <v>287.415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89.25">
      <c r="A142" s="35" t="s">
        <v>56</v>
      </c>
      <c r="E142" s="40" t="s">
        <v>209</v>
      </c>
    </row>
    <row r="143" spans="1:5" ht="191.25">
      <c r="A143" t="s">
        <v>57</v>
      </c>
      <c r="E143" s="39" t="s">
        <v>210</v>
      </c>
    </row>
    <row r="144" spans="1:13" ht="12.75">
      <c r="A144" t="s">
        <v>46</v>
      </c>
      <c r="C144" s="31" t="s">
        <v>211</v>
      </c>
      <c r="E144" s="33" t="s">
        <v>212</v>
      </c>
      <c r="J144" s="32">
        <f>0</f>
      </c>
      <c s="32">
        <f>0</f>
      </c>
      <c s="32">
        <f>0+L145+L149</f>
      </c>
      <c s="32">
        <f>0+M145+M149</f>
      </c>
    </row>
    <row r="145" spans="1:16" ht="12.75">
      <c r="A145" t="s">
        <v>49</v>
      </c>
      <c s="34" t="s">
        <v>213</v>
      </c>
      <c s="34" t="s">
        <v>214</v>
      </c>
      <c s="35" t="s">
        <v>5</v>
      </c>
      <c s="6" t="s">
        <v>215</v>
      </c>
      <c s="36" t="s">
        <v>122</v>
      </c>
      <c s="37">
        <v>136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89.25">
      <c r="A147" s="35" t="s">
        <v>56</v>
      </c>
      <c r="E147" s="40" t="s">
        <v>216</v>
      </c>
    </row>
    <row r="148" spans="1:5" ht="38.25">
      <c r="A148" t="s">
        <v>57</v>
      </c>
      <c r="E148" s="39" t="s">
        <v>131</v>
      </c>
    </row>
    <row r="149" spans="1:16" ht="12.75">
      <c r="A149" t="s">
        <v>49</v>
      </c>
      <c s="34" t="s">
        <v>217</v>
      </c>
      <c s="34" t="s">
        <v>218</v>
      </c>
      <c s="35" t="s">
        <v>5</v>
      </c>
      <c s="6" t="s">
        <v>219</v>
      </c>
      <c s="36" t="s">
        <v>122</v>
      </c>
      <c s="37">
        <v>68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220</v>
      </c>
    </row>
    <row r="152" spans="1:5" ht="38.25">
      <c r="A152" t="s">
        <v>57</v>
      </c>
      <c r="E152" s="39" t="s">
        <v>131</v>
      </c>
    </row>
    <row r="153" spans="1:13" ht="12.75">
      <c r="A153" t="s">
        <v>46</v>
      </c>
      <c r="C153" s="31" t="s">
        <v>221</v>
      </c>
      <c r="E153" s="33" t="s">
        <v>222</v>
      </c>
      <c r="J153" s="32">
        <f>0</f>
      </c>
      <c s="32">
        <f>0</f>
      </c>
      <c s="32">
        <f>0+L154+L158</f>
      </c>
      <c s="32">
        <f>0+M154+M158</f>
      </c>
    </row>
    <row r="154" spans="1:16" ht="25.5">
      <c r="A154" t="s">
        <v>49</v>
      </c>
      <c s="34" t="s">
        <v>223</v>
      </c>
      <c s="34" t="s">
        <v>224</v>
      </c>
      <c s="35" t="s">
        <v>5</v>
      </c>
      <c s="6" t="s">
        <v>225</v>
      </c>
      <c s="36" t="s">
        <v>135</v>
      </c>
      <c s="37">
        <v>175.5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226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25.5">
      <c r="A156" s="35" t="s">
        <v>56</v>
      </c>
      <c r="E156" s="40" t="s">
        <v>146</v>
      </c>
    </row>
    <row r="157" spans="1:5" ht="12.75">
      <c r="A157" t="s">
        <v>57</v>
      </c>
      <c r="E157" s="39" t="s">
        <v>227</v>
      </c>
    </row>
    <row r="158" spans="1:16" ht="12.75">
      <c r="A158" t="s">
        <v>49</v>
      </c>
      <c s="34" t="s">
        <v>228</v>
      </c>
      <c s="34" t="s">
        <v>229</v>
      </c>
      <c s="35" t="s">
        <v>5</v>
      </c>
      <c s="6" t="s">
        <v>230</v>
      </c>
      <c s="36" t="s">
        <v>135</v>
      </c>
      <c s="37">
        <v>78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93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38.25">
      <c r="A160" s="35" t="s">
        <v>56</v>
      </c>
      <c r="E160" s="40" t="s">
        <v>231</v>
      </c>
    </row>
    <row r="161" spans="1:5" ht="382.5">
      <c r="A161" t="s">
        <v>57</v>
      </c>
      <c r="E161" s="39" t="s">
        <v>232</v>
      </c>
    </row>
    <row r="162" spans="1:13" ht="12.75">
      <c r="A162" t="s">
        <v>46</v>
      </c>
      <c r="C162" s="31" t="s">
        <v>233</v>
      </c>
      <c r="E162" s="33" t="s">
        <v>234</v>
      </c>
      <c r="J162" s="32">
        <f>0</f>
      </c>
      <c s="32">
        <f>0</f>
      </c>
      <c s="32">
        <f>0+L163+L167+L171+L175+L179+L183+L187+L191+L195+L199+L203</f>
      </c>
      <c s="32">
        <f>0+M163+M167+M171+M175+M179+M183+M187+M191+M195+M199+M203</f>
      </c>
    </row>
    <row r="163" spans="1:16" ht="12.75">
      <c r="A163" t="s">
        <v>49</v>
      </c>
      <c s="34" t="s">
        <v>235</v>
      </c>
      <c s="34" t="s">
        <v>236</v>
      </c>
      <c s="35" t="s">
        <v>5</v>
      </c>
      <c s="6" t="s">
        <v>237</v>
      </c>
      <c s="36" t="s">
        <v>53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226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38.25">
      <c r="A165" s="35" t="s">
        <v>56</v>
      </c>
      <c r="E165" s="40" t="s">
        <v>238</v>
      </c>
    </row>
    <row r="166" spans="1:5" ht="12.75">
      <c r="A166" t="s">
        <v>57</v>
      </c>
      <c r="E166" s="39" t="s">
        <v>5</v>
      </c>
    </row>
    <row r="167" spans="1:16" ht="25.5">
      <c r="A167" t="s">
        <v>49</v>
      </c>
      <c s="34" t="s">
        <v>239</v>
      </c>
      <c s="34" t="s">
        <v>240</v>
      </c>
      <c s="35" t="s">
        <v>5</v>
      </c>
      <c s="6" t="s">
        <v>241</v>
      </c>
      <c s="36" t="s">
        <v>242</v>
      </c>
      <c s="37">
        <v>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243</v>
      </c>
    </row>
    <row r="170" spans="1:5" ht="38.25">
      <c r="A170" t="s">
        <v>57</v>
      </c>
      <c r="E170" s="39" t="s">
        <v>131</v>
      </c>
    </row>
    <row r="171" spans="1:16" ht="12.75">
      <c r="A171" t="s">
        <v>49</v>
      </c>
      <c s="34" t="s">
        <v>244</v>
      </c>
      <c s="34" t="s">
        <v>245</v>
      </c>
      <c s="35" t="s">
        <v>5</v>
      </c>
      <c s="6" t="s">
        <v>246</v>
      </c>
      <c s="36" t="s">
        <v>122</v>
      </c>
      <c s="37">
        <v>330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247</v>
      </c>
    </row>
    <row r="174" spans="1:5" ht="38.25">
      <c r="A174" t="s">
        <v>57</v>
      </c>
      <c r="E174" s="39" t="s">
        <v>131</v>
      </c>
    </row>
    <row r="175" spans="1:16" ht="12.75">
      <c r="A175" t="s">
        <v>49</v>
      </c>
      <c s="34" t="s">
        <v>173</v>
      </c>
      <c s="34" t="s">
        <v>248</v>
      </c>
      <c s="35" t="s">
        <v>5</v>
      </c>
      <c s="6" t="s">
        <v>249</v>
      </c>
      <c s="36" t="s">
        <v>122</v>
      </c>
      <c s="37">
        <v>220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250</v>
      </c>
    </row>
    <row r="178" spans="1:5" ht="38.25">
      <c r="A178" t="s">
        <v>57</v>
      </c>
      <c r="E178" s="39" t="s">
        <v>131</v>
      </c>
    </row>
    <row r="179" spans="1:16" ht="25.5">
      <c r="A179" t="s">
        <v>49</v>
      </c>
      <c s="34" t="s">
        <v>251</v>
      </c>
      <c s="34" t="s">
        <v>252</v>
      </c>
      <c s="35" t="s">
        <v>5</v>
      </c>
      <c s="6" t="s">
        <v>253</v>
      </c>
      <c s="36" t="s">
        <v>135</v>
      </c>
      <c s="37">
        <v>1836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254</v>
      </c>
    </row>
    <row r="182" spans="1:5" ht="38.25">
      <c r="A182" t="s">
        <v>57</v>
      </c>
      <c r="E182" s="39" t="s">
        <v>131</v>
      </c>
    </row>
    <row r="183" spans="1:16" ht="25.5">
      <c r="A183" t="s">
        <v>49</v>
      </c>
      <c s="34" t="s">
        <v>255</v>
      </c>
      <c s="34" t="s">
        <v>256</v>
      </c>
      <c s="35" t="s">
        <v>5</v>
      </c>
      <c s="6" t="s">
        <v>257</v>
      </c>
      <c s="36" t="s">
        <v>122</v>
      </c>
      <c s="37">
        <v>400.5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89.25">
      <c r="A185" s="35" t="s">
        <v>56</v>
      </c>
      <c r="E185" s="40" t="s">
        <v>258</v>
      </c>
    </row>
    <row r="186" spans="1:5" ht="127.5">
      <c r="A186" t="s">
        <v>57</v>
      </c>
      <c r="E186" s="39" t="s">
        <v>259</v>
      </c>
    </row>
    <row r="187" spans="1:16" ht="25.5">
      <c r="A187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122</v>
      </c>
      <c s="37">
        <v>287.415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89.25">
      <c r="A189" s="35" t="s">
        <v>56</v>
      </c>
      <c r="E189" s="40" t="s">
        <v>209</v>
      </c>
    </row>
    <row r="190" spans="1:5" ht="127.5">
      <c r="A190" t="s">
        <v>57</v>
      </c>
      <c r="E190" s="39" t="s">
        <v>259</v>
      </c>
    </row>
    <row r="191" spans="1:16" ht="12.75">
      <c r="A191" t="s">
        <v>49</v>
      </c>
      <c s="34" t="s">
        <v>263</v>
      </c>
      <c s="34" t="s">
        <v>264</v>
      </c>
      <c s="35" t="s">
        <v>5</v>
      </c>
      <c s="6" t="s">
        <v>265</v>
      </c>
      <c s="36" t="s">
        <v>266</v>
      </c>
      <c s="37">
        <v>984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93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38.25">
      <c r="A193" s="35" t="s">
        <v>56</v>
      </c>
      <c r="E193" s="40" t="s">
        <v>267</v>
      </c>
    </row>
    <row r="194" spans="1:5" ht="25.5">
      <c r="A194" t="s">
        <v>57</v>
      </c>
      <c r="E194" s="39" t="s">
        <v>268</v>
      </c>
    </row>
    <row r="195" spans="1:16" ht="12.75">
      <c r="A195" t="s">
        <v>49</v>
      </c>
      <c s="34" t="s">
        <v>269</v>
      </c>
      <c s="34" t="s">
        <v>270</v>
      </c>
      <c s="35" t="s">
        <v>5</v>
      </c>
      <c s="6" t="s">
        <v>271</v>
      </c>
      <c s="36" t="s">
        <v>266</v>
      </c>
      <c s="37">
        <v>984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63.75">
      <c r="A197" s="35" t="s">
        <v>56</v>
      </c>
      <c r="E197" s="40" t="s">
        <v>272</v>
      </c>
    </row>
    <row r="198" spans="1:5" ht="25.5">
      <c r="A198" t="s">
        <v>57</v>
      </c>
      <c r="E198" s="39" t="s">
        <v>268</v>
      </c>
    </row>
    <row r="199" spans="1:16" ht="12.75">
      <c r="A199" t="s">
        <v>49</v>
      </c>
      <c s="34" t="s">
        <v>185</v>
      </c>
      <c s="34" t="s">
        <v>273</v>
      </c>
      <c s="35" t="s">
        <v>5</v>
      </c>
      <c s="6" t="s">
        <v>274</v>
      </c>
      <c s="36" t="s">
        <v>92</v>
      </c>
      <c s="37">
        <v>53.04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51">
      <c r="A201" s="35" t="s">
        <v>56</v>
      </c>
      <c r="E201" s="40" t="s">
        <v>275</v>
      </c>
    </row>
    <row r="202" spans="1:5" ht="89.25">
      <c r="A202" t="s">
        <v>57</v>
      </c>
      <c r="E202" s="39" t="s">
        <v>276</v>
      </c>
    </row>
    <row r="203" spans="1:16" ht="12.75">
      <c r="A203" t="s">
        <v>49</v>
      </c>
      <c s="34" t="s">
        <v>277</v>
      </c>
      <c s="34" t="s">
        <v>278</v>
      </c>
      <c s="35" t="s">
        <v>5</v>
      </c>
      <c s="6" t="s">
        <v>279</v>
      </c>
      <c s="36" t="s">
        <v>92</v>
      </c>
      <c s="37">
        <v>32.602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51">
      <c r="A205" s="35" t="s">
        <v>56</v>
      </c>
      <c r="E205" s="40" t="s">
        <v>280</v>
      </c>
    </row>
    <row r="206" spans="1:5" ht="102">
      <c r="A206" t="s">
        <v>57</v>
      </c>
      <c r="E206" s="39" t="s">
        <v>281</v>
      </c>
    </row>
    <row r="207" spans="1:13" ht="12.75">
      <c r="A207" t="s">
        <v>46</v>
      </c>
      <c r="C207" s="31" t="s">
        <v>282</v>
      </c>
      <c r="E207" s="33" t="s">
        <v>283</v>
      </c>
      <c r="J207" s="32">
        <f>0</f>
      </c>
      <c s="32">
        <f>0</f>
      </c>
      <c s="32">
        <f>0+L208+L212+L216+L220</f>
      </c>
      <c s="32">
        <f>0+M208+M212+M216+M220</f>
      </c>
    </row>
    <row r="208" spans="1:16" ht="12.75">
      <c r="A208" t="s">
        <v>49</v>
      </c>
      <c s="34" t="s">
        <v>284</v>
      </c>
      <c s="34" t="s">
        <v>285</v>
      </c>
      <c s="35" t="s">
        <v>5</v>
      </c>
      <c s="6" t="s">
        <v>286</v>
      </c>
      <c s="36" t="s">
        <v>92</v>
      </c>
      <c s="37">
        <v>19.125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</v>
      </c>
    </row>
    <row r="210" spans="1:5" ht="63.75">
      <c r="A210" s="35" t="s">
        <v>56</v>
      </c>
      <c r="E210" s="40" t="s">
        <v>287</v>
      </c>
    </row>
    <row r="211" spans="1:5" ht="102">
      <c r="A211" t="s">
        <v>57</v>
      </c>
      <c r="E211" s="39" t="s">
        <v>288</v>
      </c>
    </row>
    <row r="212" spans="1:16" ht="25.5">
      <c r="A212" t="s">
        <v>49</v>
      </c>
      <c s="34" t="s">
        <v>289</v>
      </c>
      <c s="34" t="s">
        <v>290</v>
      </c>
      <c s="35" t="s">
        <v>5</v>
      </c>
      <c s="6" t="s">
        <v>291</v>
      </c>
      <c s="36" t="s">
        <v>92</v>
      </c>
      <c s="37">
        <v>25.185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127.5">
      <c r="A214" s="35" t="s">
        <v>56</v>
      </c>
      <c r="E214" s="40" t="s">
        <v>292</v>
      </c>
    </row>
    <row r="215" spans="1:5" ht="76.5">
      <c r="A215" t="s">
        <v>57</v>
      </c>
      <c r="E215" s="39" t="s">
        <v>293</v>
      </c>
    </row>
    <row r="216" spans="1:16" ht="25.5">
      <c r="A216" t="s">
        <v>49</v>
      </c>
      <c s="34" t="s">
        <v>294</v>
      </c>
      <c s="34" t="s">
        <v>295</v>
      </c>
      <c s="35" t="s">
        <v>5</v>
      </c>
      <c s="6" t="s">
        <v>296</v>
      </c>
      <c s="36" t="s">
        <v>92</v>
      </c>
      <c s="37">
        <v>274.44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63.75">
      <c r="A218" s="35" t="s">
        <v>56</v>
      </c>
      <c r="E218" s="40" t="s">
        <v>297</v>
      </c>
    </row>
    <row r="219" spans="1:5" ht="127.5">
      <c r="A219" t="s">
        <v>57</v>
      </c>
      <c r="E219" s="39" t="s">
        <v>298</v>
      </c>
    </row>
    <row r="220" spans="1:16" ht="25.5">
      <c r="A220" t="s">
        <v>49</v>
      </c>
      <c s="34" t="s">
        <v>299</v>
      </c>
      <c s="34" t="s">
        <v>300</v>
      </c>
      <c s="35" t="s">
        <v>5</v>
      </c>
      <c s="6" t="s">
        <v>301</v>
      </c>
      <c s="36" t="s">
        <v>92</v>
      </c>
      <c s="37">
        <v>15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38.25">
      <c r="A222" s="35" t="s">
        <v>56</v>
      </c>
      <c r="E222" s="40" t="s">
        <v>302</v>
      </c>
    </row>
    <row r="223" spans="1:5" ht="127.5">
      <c r="A223" t="s">
        <v>57</v>
      </c>
      <c r="E223" s="39" t="s">
        <v>298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